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AN BAN DI KY SO\Năm 2020\NGHI QUYET\NQ 30 - Kem bieu\"/>
    </mc:Choice>
  </mc:AlternateContent>
  <xr:revisionPtr revIDLastSave="0" documentId="8_{6BCC0263-5918-4854-AB20-418F7E93F557}" xr6:coauthVersionLast="36" xr6:coauthVersionMax="36" xr10:uidLastSave="{00000000-0000-0000-0000-000000000000}"/>
  <bookViews>
    <workbookView xWindow="0" yWindow="0" windowWidth="21600" windowHeight="9525" xr2:uid="{00000000-000D-0000-FFFF-FFFF00000000}"/>
  </bookViews>
  <sheets>
    <sheet name="Bieu 3" sheetId="1" r:id="rId1"/>
  </sheets>
  <definedNames>
    <definedName name="_xlnm._FilterDatabase" localSheetId="0" hidden="1">'Bieu 3'!$A$3:$S$78</definedName>
    <definedName name="_xlnm.Print_Titles" localSheetId="0">'Bieu 3'!$3:$3</definedName>
  </definedNames>
  <calcPr calcId="179021" concurrentCalc="0"/>
</workbook>
</file>

<file path=xl/calcChain.xml><?xml version="1.0" encoding="utf-8"?>
<calcChain xmlns="http://schemas.openxmlformats.org/spreadsheetml/2006/main">
  <c r="A31" i="1" l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Q38" i="1"/>
  <c r="F5" i="1"/>
  <c r="G5" i="1"/>
  <c r="G30" i="1"/>
  <c r="G4" i="1"/>
  <c r="H5" i="1"/>
  <c r="I5" i="1"/>
  <c r="I30" i="1"/>
  <c r="I4" i="1"/>
  <c r="J5" i="1"/>
  <c r="K5" i="1"/>
  <c r="K30" i="1"/>
  <c r="K4" i="1"/>
  <c r="L5" i="1"/>
  <c r="D5" i="1"/>
  <c r="D30" i="1"/>
  <c r="D4" i="1"/>
  <c r="E30" i="1"/>
  <c r="F30" i="1"/>
  <c r="H30" i="1"/>
  <c r="J30" i="1"/>
  <c r="L30" i="1"/>
  <c r="P27" i="1"/>
  <c r="P45" i="1"/>
  <c r="L4" i="1"/>
  <c r="J4" i="1"/>
  <c r="H4" i="1"/>
  <c r="F4" i="1"/>
  <c r="Q30" i="1"/>
  <c r="N46" i="1"/>
  <c r="O46" i="1"/>
  <c r="P46" i="1"/>
  <c r="N45" i="1"/>
  <c r="N44" i="1"/>
  <c r="O44" i="1"/>
  <c r="P44" i="1"/>
  <c r="N43" i="1"/>
  <c r="O43" i="1"/>
  <c r="P43" i="1"/>
  <c r="N42" i="1"/>
  <c r="O42" i="1"/>
  <c r="P42" i="1"/>
  <c r="N41" i="1"/>
  <c r="N40" i="1"/>
  <c r="O40" i="1"/>
  <c r="P40" i="1"/>
  <c r="N39" i="1"/>
  <c r="O39" i="1"/>
  <c r="P39" i="1"/>
  <c r="N38" i="1"/>
  <c r="O38" i="1"/>
  <c r="P38" i="1"/>
  <c r="N37" i="1"/>
  <c r="O37" i="1"/>
  <c r="P37" i="1"/>
  <c r="N36" i="1"/>
  <c r="O36" i="1"/>
  <c r="P36" i="1"/>
  <c r="N35" i="1"/>
  <c r="O35" i="1"/>
  <c r="P35" i="1"/>
  <c r="N34" i="1"/>
  <c r="O34" i="1"/>
  <c r="P34" i="1"/>
  <c r="N33" i="1"/>
  <c r="O33" i="1"/>
  <c r="P33" i="1"/>
  <c r="N32" i="1"/>
  <c r="O32" i="1"/>
  <c r="P32" i="1"/>
  <c r="N31" i="1"/>
  <c r="N29" i="1"/>
  <c r="O29" i="1"/>
  <c r="P29" i="1"/>
  <c r="E29" i="1"/>
  <c r="N28" i="1"/>
  <c r="O28" i="1"/>
  <c r="P28" i="1"/>
  <c r="M27" i="1"/>
  <c r="N27" i="1"/>
  <c r="M26" i="1"/>
  <c r="N26" i="1"/>
  <c r="O26" i="1"/>
  <c r="P26" i="1"/>
  <c r="Q25" i="1"/>
  <c r="N25" i="1"/>
  <c r="O24" i="1"/>
  <c r="P24" i="1"/>
  <c r="M24" i="1"/>
  <c r="N23" i="1"/>
  <c r="O23" i="1"/>
  <c r="P23" i="1"/>
  <c r="N22" i="1"/>
  <c r="O22" i="1"/>
  <c r="P22" i="1"/>
  <c r="N21" i="1"/>
  <c r="O21" i="1"/>
  <c r="P21" i="1"/>
  <c r="O20" i="1"/>
  <c r="P20" i="1"/>
  <c r="M20" i="1"/>
  <c r="N19" i="1"/>
  <c r="O19" i="1"/>
  <c r="P19" i="1"/>
  <c r="N18" i="1"/>
  <c r="O18" i="1"/>
  <c r="P18" i="1"/>
  <c r="N17" i="1"/>
  <c r="O17" i="1"/>
  <c r="P17" i="1"/>
  <c r="M16" i="1"/>
  <c r="N16" i="1"/>
  <c r="O16" i="1"/>
  <c r="P16" i="1"/>
  <c r="N15" i="1"/>
  <c r="O15" i="1"/>
  <c r="P15" i="1"/>
  <c r="N14" i="1"/>
  <c r="O14" i="1"/>
  <c r="P14" i="1"/>
  <c r="Q13" i="1"/>
  <c r="N13" i="1"/>
  <c r="N12" i="1"/>
  <c r="O12" i="1"/>
  <c r="P12" i="1"/>
  <c r="N11" i="1"/>
  <c r="O11" i="1"/>
  <c r="P11" i="1"/>
  <c r="N10" i="1"/>
  <c r="O10" i="1"/>
  <c r="P10" i="1"/>
  <c r="Q9" i="1"/>
  <c r="N9" i="1"/>
  <c r="N8" i="1"/>
  <c r="O8" i="1"/>
  <c r="P8" i="1"/>
  <c r="N7" i="1"/>
  <c r="O6" i="1"/>
  <c r="M6" i="1"/>
  <c r="M5" i="1"/>
  <c r="N5" i="1"/>
  <c r="P6" i="1"/>
  <c r="Q5" i="1"/>
  <c r="Q4" i="1"/>
  <c r="E5" i="1"/>
  <c r="E4" i="1"/>
  <c r="O31" i="1"/>
  <c r="N30" i="1"/>
  <c r="M30" i="1"/>
  <c r="O41" i="1"/>
  <c r="P41" i="1"/>
  <c r="O25" i="1"/>
  <c r="P25" i="1"/>
  <c r="O7" i="1"/>
  <c r="P7" i="1"/>
  <c r="O9" i="1"/>
  <c r="P9" i="1"/>
  <c r="O13" i="1"/>
  <c r="P13" i="1"/>
  <c r="M4" i="1"/>
  <c r="N4" i="1"/>
  <c r="P31" i="1"/>
  <c r="P5" i="1"/>
  <c r="O5" i="1"/>
  <c r="O30" i="1"/>
  <c r="O4" i="1"/>
  <c r="P30" i="1"/>
  <c r="P4" i="1"/>
</calcChain>
</file>

<file path=xl/sharedStrings.xml><?xml version="1.0" encoding="utf-8"?>
<sst xmlns="http://schemas.openxmlformats.org/spreadsheetml/2006/main" count="146" uniqueCount="115">
  <si>
    <t>TT</t>
  </si>
  <si>
    <t xml:space="preserve"> DANH MỤC DỰ ÁN/LĨNH VỰC</t>
  </si>
  <si>
    <t>Chủ đầu tư</t>
  </si>
  <si>
    <t>TMĐT</t>
  </si>
  <si>
    <t>Trong đó: XSKT</t>
  </si>
  <si>
    <t>Lũy kế đã bố trí đến 31/12/2015</t>
  </si>
  <si>
    <t>KH trung hạn giai đoạn 2016-2020 được phê duyệt</t>
  </si>
  <si>
    <t>KH 2016</t>
  </si>
  <si>
    <t>KH 2017</t>
  </si>
  <si>
    <t>KH 2018</t>
  </si>
  <si>
    <t>KH 2019</t>
  </si>
  <si>
    <t>KH 2020</t>
  </si>
  <si>
    <t>KH  2016-2020 đã phân khai</t>
  </si>
  <si>
    <t>Kế hoạch 2016-2020 còn lại</t>
  </si>
  <si>
    <t>Phân khai dự phòng XSKT năm 2019</t>
  </si>
  <si>
    <t>Ghi chú</t>
  </si>
  <si>
    <t>Tổng cộng</t>
  </si>
  <si>
    <t>I</t>
  </si>
  <si>
    <t>Thanh toán nợ</t>
  </si>
  <si>
    <t>UBND huyện Bắc Bình</t>
  </si>
  <si>
    <t>Trường TH Hồng Thái 1</t>
  </si>
  <si>
    <t>Trường MG Hòa Thắng</t>
  </si>
  <si>
    <t>Trường MG Phan Rí Thành (cơ sở Bình Long)</t>
  </si>
  <si>
    <t>Trường tiểu học Hòa Thắng 2</t>
  </si>
  <si>
    <t>Trường TH và THCS Võ Hữu</t>
  </si>
  <si>
    <t>Trường TH Hòa Thuận</t>
  </si>
  <si>
    <t>UBND huyện Hàm Thuận Bắc</t>
  </si>
  <si>
    <t xml:space="preserve">Trường TH Hồng Liêm 1 (08 phòng) </t>
  </si>
  <si>
    <t>Hỗ trợ đầu tư Trường TH Hàm Chính 2 (sân, cổng, tường rào, nhà bảo vệ,...)</t>
  </si>
  <si>
    <t>UBND huyện Hàm Thuận Nam</t>
  </si>
  <si>
    <t>Trường TH Hàm Thạnh 1</t>
  </si>
  <si>
    <t>Trường THCS Tân Lập</t>
  </si>
  <si>
    <t>Trường TH Tân Thành 2 (khối HCHB, phòng học bộ môn, cổng, tường rào, nhà bảo vệ)</t>
  </si>
  <si>
    <t>Trường TH Hàm Minh 2 (khối HCHB, phòng học bộ môn, cổng, tường rào, nhà bảo vệ)</t>
  </si>
  <si>
    <t>Trường THCS Mương Mán (khối thí nghiệm thực hành)</t>
  </si>
  <si>
    <t>UBND huyện Hàm Tân</t>
  </si>
  <si>
    <t>UBND thị xã La Gi</t>
  </si>
  <si>
    <t>Trường THCS Phước Hội 1</t>
  </si>
  <si>
    <t>Trường TH Tân An 3</t>
  </si>
  <si>
    <t>UBND huyện Tánh Linh</t>
  </si>
  <si>
    <t>Trường  TH Bà Tá 2 xã Gia Huynh (10 phòng học, khối HCHB)</t>
  </si>
  <si>
    <t>Trường THCS Gia Huynh</t>
  </si>
  <si>
    <t>Trường TH La Ngâu (8 phòng học)</t>
  </si>
  <si>
    <t>Hỗ trợ Trường mẫu giáo Búp Măng thôn 3 xã Gia An</t>
  </si>
  <si>
    <t>UBND huyện Đức Linh</t>
  </si>
  <si>
    <t xml:space="preserve">Trường Tiểu học Lý Thái Tổ </t>
  </si>
  <si>
    <t>UBND huyện Phú Quý</t>
  </si>
  <si>
    <t>Trường Mầm non Hoa Biển (khối phục vụ học tập + sân trường và sửa chữa khối nhà chính)</t>
  </si>
  <si>
    <t>Sở Giáo dục và Đào tạo</t>
  </si>
  <si>
    <t xml:space="preserve">Trường THPT chuyên Trần Hưng Đạo </t>
  </si>
  <si>
    <t>Trường THPT Huỳnh Thúc Kháng</t>
  </si>
  <si>
    <t>9 phòng học Trường THPT Hàm Thuận Bắc</t>
  </si>
  <si>
    <t>II</t>
  </si>
  <si>
    <t>Chuyển tiếp giai đoạn 2021 - 2025</t>
  </si>
  <si>
    <t>Trường THCS Thuận Hòa (khối HCHB+ thư viện, phòng học bộ môn, sân trường, tường rào phía sau, sửa chữa 6 phòng học)</t>
  </si>
  <si>
    <t>Hỗ trợ Trường THCS Thuận Minh (Nhà bảo vệ+ sửa chữa các phòng chức năng, phòng học, cổng, tường rào).</t>
  </si>
  <si>
    <t>Hỗ trợ Trường Mẫu giáo Thuận Minh- điểm lẻ thôn 1 (04 phòng học, cổng tường rào, nhà vệ sinh giáo viên và sửa chữa 02 phòng học)</t>
  </si>
  <si>
    <t>Hỗ trợ Trường Mẫu giáo Thuận Minh- điểm chính thôn 2 (Khối hành chính và phục vụ học tập, nhà bảo vệ, nhà để xe giáo viên, nhà vệ sinh giáo viên, học sinh và mái che)</t>
  </si>
  <si>
    <t>Hỗ trợ Trường TH Thuận Minh 1 (Khối HCHB, nhà ăn, bếp ăn, cổng tường rào, nhà bảo vệ)</t>
  </si>
  <si>
    <t>Hỗ trợ Trường TH Hàm Thắng 4 (02 phòng học bộ môn: tin học và nghệ thuật)</t>
  </si>
  <si>
    <t>Trường Mẫu giáo Sông Phan- điểm thôn Tân Quang (03 phòng học, khu bếp, sân trường)</t>
  </si>
  <si>
    <t>Trường TH Tân Hải 2</t>
  </si>
  <si>
    <t>Trường THCS Tân Hải</t>
  </si>
  <si>
    <t>Trường MG Tân Thiện, TX La Gi</t>
  </si>
  <si>
    <t>Trường TH Tân Bình 2</t>
  </si>
  <si>
    <t>Trường THCS Suối Kiết (4 phòng học bộ môn, tường rào, sân trường, hệ thống thoát nước, nhà để xe học sinh, giáo viên, nhà vệ sinh)</t>
  </si>
  <si>
    <t>Trường MG Hoa Hồng - xã Đức Thuận (nhà vệ sinh học sinh, cổng, tường rào, sân trường, mái che+ hệ thống thoát nước+ sửa chữa các phòng của Trạm y tế thành phòng học, phòng hành chính và phòng chức năng).</t>
  </si>
  <si>
    <t>Trường TH Trần Phú- xã Nam Chính (12 phòng học, khối HCQTrị- phục vụ học tập, sửa chữa 5 phòng học, sân, cổng, tường rào, nhà để xe giáo viên và học sinh)</t>
  </si>
  <si>
    <t>Trường MG Nam Chính (10 phòng học, sân trường)</t>
  </si>
  <si>
    <t>Trường THCS Lê Thánh Tông- xã Mê Pu (Khối HCQ trị+ 3 phòng học+ 3 phòng học bộ môn+ nhà xe giáo viên+ học sinh+ sửa chữa 10 phòng học, 3 phỏng thực hành+ sửa chữa sân, cổng, tường rào)</t>
  </si>
  <si>
    <t>Kế hoạch 2016-2020 sau bổ sung</t>
  </si>
  <si>
    <t>ĐVT: Triệu đồng</t>
  </si>
  <si>
    <t>Quyết định đầu tư</t>
  </si>
  <si>
    <t xml:space="preserve"> 361/QĐ - SKHĐT
ngày 24/10/2018</t>
  </si>
  <si>
    <t>420/QĐ - SKHĐT
ngày 31/10/2018</t>
  </si>
  <si>
    <t>399/QĐ - SKHĐT
ngày 30/10/2018</t>
  </si>
  <si>
    <t xml:space="preserve">409/QĐ - SKHĐT
ngày 31/10/2018 </t>
  </si>
  <si>
    <t>406/QĐ - SKHĐT
ngày 31/10/2018</t>
  </si>
  <si>
    <t>Số 11084/QĐ-UBND ngày 24/10/2017</t>
  </si>
  <si>
    <t>405/QĐ-SKHĐT ngày 31/10/2018</t>
  </si>
  <si>
    <t>94/QĐ- SKHĐT
ngày 18/3/2019</t>
  </si>
  <si>
    <t>Số 1249/QĐ-UBND, ngày 20/5/2019</t>
  </si>
  <si>
    <t>Số 1245/QĐ-UBND, ngày 20/5/2019</t>
  </si>
  <si>
    <t>Số 1246/QĐ-UBND, ngày 20/5/2019</t>
  </si>
  <si>
    <t>Số 1247/QĐ-UBND, ngày 20/5/2019</t>
  </si>
  <si>
    <t>Số 1152/QĐ-UBND, ngày 09/5/2019</t>
  </si>
  <si>
    <t>259/QĐ-SKHĐT, ngày 08/7/2019</t>
  </si>
  <si>
    <t>Số 217/QĐ-SKHĐT ngày 06/02/2020</t>
  </si>
  <si>
    <t>Số 161/QĐ-SKHĐT ngày 18/5/2020</t>
  </si>
  <si>
    <t>400/QĐ-SKHĐT, 30/10/2018</t>
  </si>
  <si>
    <t xml:space="preserve">423/QĐ-SKHĐT ngày 28/10/2016, 2812/UBND-ĐTQH ngày 26/7/2017 </t>
  </si>
  <si>
    <t xml:space="preserve">Bổ sung kế hoạch 2016-2020 </t>
  </si>
  <si>
    <t>21/QĐ-SKHĐT 
ngày 18/1/2017</t>
  </si>
  <si>
    <t>11111/QĐ-UBND, 
ngày 26/10/2017</t>
  </si>
  <si>
    <t>141/QĐ-SKHĐT,
 ngày 20/4/2017</t>
  </si>
  <si>
    <t>468/QĐ-SKHĐT, 
ngày 31/10/2017</t>
  </si>
  <si>
    <t>415/QĐ-SKHĐT, 
ngày 31/10/2018</t>
  </si>
  <si>
    <t>490/QĐ-SKHĐT, 
ngày 21/12/2018</t>
  </si>
  <si>
    <t>Số 449/QĐ-SKHĐT
 ngày 31/10/2016</t>
  </si>
  <si>
    <t>365/QĐ-SKHĐT 
ngày 10/10/2016, 297/QĐ-SKHĐT ngày 9/8/2019</t>
  </si>
  <si>
    <t>Số 394/QĐ-SKHĐT 
ngày 30/10/2018</t>
  </si>
  <si>
    <t>455//QĐ-SKHĐT 
ngày 30/10/2017</t>
  </si>
  <si>
    <t>348//QĐ-SKHĐT 
ngày 15/10/2018</t>
  </si>
  <si>
    <t>3179/QĐ-UBND 
ngày 27/10/2016</t>
  </si>
  <si>
    <t>392/QĐ-SKHĐT, 
ngày 30/10/2018</t>
  </si>
  <si>
    <t>404/QĐ-SKHĐT 
ngày 31/10/2018</t>
  </si>
  <si>
    <t>Số 624/QĐ-UBND 
ngày 04/3/2009</t>
  </si>
  <si>
    <t>Số 1703/QĐ-UBND
 ngày 11/8/2011</t>
  </si>
  <si>
    <t>375/QĐ-SKHĐT, 
ngày 29/10/2018</t>
  </si>
  <si>
    <t>408/QĐ-SKHĐT
 ngày 31/10/2018</t>
  </si>
  <si>
    <t>459/QĐ-SKHĐT, 
ngày 31/10/2019</t>
  </si>
  <si>
    <t>433/QĐ-SKHĐT, 
ngày 30/10/2019</t>
  </si>
  <si>
    <t>439/QĐ-SKHĐT, 
ngày 30/10/2019</t>
  </si>
  <si>
    <t>435/QĐ-SKHĐT, 
ngày 30/10/2019</t>
  </si>
  <si>
    <r>
      <t xml:space="preserve">BIỂU SỐ 2: ĐIỀU CHỈNH, BỔ SUNG KẾ HOẠCH ĐẦU TƯ CÔNG TRUNG HẠN GIAI ĐOẠN 2016-2020 NGUỒN VỐN XỔ SỐ KIẾN THIẾT 
VÀ PHÂN KHAI CHI TIẾT NGUỒN VỐN DỰ PHÒNG XỔ SỐ KIẾN THIẾT NĂM 2019
</t>
    </r>
    <r>
      <rPr>
        <i/>
        <sz val="12"/>
        <rFont val="Times New Roman"/>
        <family val="1"/>
        <charset val="163"/>
      </rPr>
      <t>(Ban hành kèm theo Nghị quyết số  30  /NQ-HĐND ngày  01 /10/2020 của HĐND tỉnh)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</si>
</sst>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₫_-;\-* #,##0.00\ _₫_-;_-* &quot;-&quot;??\ _₫_-;_-@_-"/>
    <numFmt numFmtId="165" formatCode="_-* #,##0\ _₫_-;\-* #,##0\ _₫_-;_-* &quot;-&quot;??\ _₫_-;_-@_-"/>
  </numFmts>
  <fonts count="8" x14ac:knownFonts="1">
    <font>
      <sz val="13"/>
      <color theme="1"/>
      <name val="Times New Roman"/>
      <family val="2"/>
      <charset val="163"/>
    </font>
    <font>
      <sz val="13"/>
      <color theme="1"/>
      <name val="Times New Roman"/>
      <family val="2"/>
      <charset val="163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  <charset val="163"/>
    </font>
    <font>
      <b/>
      <sz val="11"/>
      <name val="Times New Roman"/>
      <family val="1"/>
      <charset val="163"/>
    </font>
    <font>
      <b/>
      <sz val="12"/>
      <name val="Times New Roman"/>
      <family val="1"/>
      <charset val="163"/>
    </font>
    <font>
      <i/>
      <sz val="12"/>
      <name val="Times New Roman"/>
      <family val="1"/>
      <charset val="16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165" fontId="2" fillId="0" borderId="1" xfId="1" applyNumberFormat="1" applyFont="1" applyFill="1" applyBorder="1" applyAlignment="1">
      <alignment horizontal="center" vertical="center" wrapText="1"/>
    </xf>
    <xf numFmtId="165" fontId="2" fillId="0" borderId="0" xfId="1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vertical="center" wrapText="1"/>
    </xf>
    <xf numFmtId="165" fontId="3" fillId="0" borderId="0" xfId="1" applyNumberFormat="1" applyFont="1" applyFill="1" applyAlignment="1">
      <alignment vertical="center" wrapText="1"/>
    </xf>
    <xf numFmtId="0" fontId="3" fillId="0" borderId="0" xfId="0" applyFont="1" applyFill="1"/>
    <xf numFmtId="165" fontId="3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165" fontId="5" fillId="0" borderId="1" xfId="1" applyNumberFormat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vertical="top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6"/>
  <sheetViews>
    <sheetView tabSelected="1" zoomScale="80" zoomScaleNormal="80" workbookViewId="0">
      <selection sqref="A1:S1"/>
    </sheetView>
  </sheetViews>
  <sheetFormatPr defaultColWidth="8.88671875" defaultRowHeight="15" x14ac:dyDescent="0.25"/>
  <cols>
    <col min="1" max="1" width="4.21875" style="5" bestFit="1" customWidth="1"/>
    <col min="2" max="2" width="23.21875" style="5" customWidth="1"/>
    <col min="3" max="3" width="17.88671875" style="5" customWidth="1"/>
    <col min="4" max="4" width="10.44140625" style="5" customWidth="1"/>
    <col min="5" max="5" width="9.6640625" style="5" customWidth="1"/>
    <col min="6" max="6" width="9.6640625" style="5" hidden="1" customWidth="1"/>
    <col min="7" max="7" width="9.6640625" style="5" customWidth="1"/>
    <col min="8" max="12" width="9.6640625" style="5" hidden="1" customWidth="1"/>
    <col min="13" max="15" width="9.6640625" style="5" customWidth="1"/>
    <col min="16" max="16" width="9.6640625" style="5" hidden="1" customWidth="1"/>
    <col min="17" max="17" width="9.6640625" style="5" customWidth="1"/>
    <col min="18" max="18" width="21.33203125" style="7" customWidth="1"/>
    <col min="19" max="19" width="9.6640625" style="5" customWidth="1"/>
    <col min="20" max="16384" width="8.88671875" style="5"/>
  </cols>
  <sheetData>
    <row r="1" spans="1:19" ht="57.75" customHeight="1" x14ac:dyDescent="0.25">
      <c r="A1" s="11" t="s">
        <v>114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x14ac:dyDescent="0.25">
      <c r="S2" s="8" t="s">
        <v>71</v>
      </c>
    </row>
    <row r="3" spans="1:19" s="2" customFormat="1" ht="78.599999999999994" customHeight="1" x14ac:dyDescent="0.25">
      <c r="A3" s="9" t="s">
        <v>0</v>
      </c>
      <c r="B3" s="9" t="s">
        <v>1</v>
      </c>
      <c r="C3" s="9" t="s">
        <v>72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  <c r="O3" s="9" t="s">
        <v>91</v>
      </c>
      <c r="P3" s="9" t="s">
        <v>70</v>
      </c>
      <c r="Q3" s="9" t="s">
        <v>14</v>
      </c>
      <c r="R3" s="9" t="s">
        <v>2</v>
      </c>
      <c r="S3" s="9" t="s">
        <v>15</v>
      </c>
    </row>
    <row r="4" spans="1:19" s="2" customFormat="1" ht="22.15" customHeight="1" x14ac:dyDescent="0.25">
      <c r="A4" s="1"/>
      <c r="B4" s="1" t="s">
        <v>16</v>
      </c>
      <c r="C4" s="1"/>
      <c r="D4" s="1">
        <f>SUM(D5,D30)</f>
        <v>459987</v>
      </c>
      <c r="E4" s="1">
        <f t="shared" ref="E4:Q4" si="0">SUM(E5,E30)</f>
        <v>366356</v>
      </c>
      <c r="F4" s="1">
        <f t="shared" si="0"/>
        <v>106165</v>
      </c>
      <c r="G4" s="1">
        <f t="shared" si="0"/>
        <v>208709</v>
      </c>
      <c r="H4" s="1">
        <f t="shared" si="0"/>
        <v>3986.2</v>
      </c>
      <c r="I4" s="1">
        <f t="shared" si="0"/>
        <v>10548</v>
      </c>
      <c r="J4" s="1">
        <f t="shared" si="0"/>
        <v>8785</v>
      </c>
      <c r="K4" s="1">
        <f t="shared" si="0"/>
        <v>62421</v>
      </c>
      <c r="L4" s="1">
        <f t="shared" si="0"/>
        <v>119360</v>
      </c>
      <c r="M4" s="1">
        <f t="shared" si="0"/>
        <v>205100.2</v>
      </c>
      <c r="N4" s="1">
        <f t="shared" si="0"/>
        <v>3608.7999999999993</v>
      </c>
      <c r="O4" s="1">
        <f t="shared" si="0"/>
        <v>61391.199999999997</v>
      </c>
      <c r="P4" s="1">
        <f t="shared" si="0"/>
        <v>270100.2</v>
      </c>
      <c r="Q4" s="1">
        <f t="shared" si="0"/>
        <v>65000</v>
      </c>
      <c r="R4" s="1"/>
      <c r="S4" s="1"/>
    </row>
    <row r="5" spans="1:19" s="2" customFormat="1" ht="22.15" customHeight="1" x14ac:dyDescent="0.25">
      <c r="A5" s="1" t="s">
        <v>17</v>
      </c>
      <c r="B5" s="1" t="s">
        <v>18</v>
      </c>
      <c r="C5" s="1"/>
      <c r="D5" s="1">
        <f>SUM(D6:D29)</f>
        <v>325032</v>
      </c>
      <c r="E5" s="1">
        <f t="shared" ref="E5:Q5" si="1">SUM(E6:E29)</f>
        <v>235805</v>
      </c>
      <c r="F5" s="1">
        <f t="shared" si="1"/>
        <v>106165</v>
      </c>
      <c r="G5" s="1">
        <f t="shared" si="1"/>
        <v>142069</v>
      </c>
      <c r="H5" s="1">
        <f t="shared" si="1"/>
        <v>3986.2</v>
      </c>
      <c r="I5" s="1">
        <f t="shared" si="1"/>
        <v>10548</v>
      </c>
      <c r="J5" s="1">
        <f t="shared" si="1"/>
        <v>8785</v>
      </c>
      <c r="K5" s="1">
        <f t="shared" si="1"/>
        <v>53071</v>
      </c>
      <c r="L5" s="1">
        <f t="shared" si="1"/>
        <v>62070</v>
      </c>
      <c r="M5" s="1">
        <f t="shared" si="1"/>
        <v>138460.20000000001</v>
      </c>
      <c r="N5" s="1">
        <f t="shared" si="1"/>
        <v>3608.7999999999993</v>
      </c>
      <c r="O5" s="1">
        <f t="shared" si="1"/>
        <v>24661.200000000001</v>
      </c>
      <c r="P5" s="1">
        <f t="shared" si="1"/>
        <v>166730.20000000001</v>
      </c>
      <c r="Q5" s="1">
        <f t="shared" si="1"/>
        <v>28270</v>
      </c>
      <c r="R5" s="1"/>
      <c r="S5" s="1"/>
    </row>
    <row r="6" spans="1:19" s="4" customFormat="1" ht="38.25" customHeight="1" x14ac:dyDescent="0.25">
      <c r="A6" s="3">
        <v>1</v>
      </c>
      <c r="B6" s="3" t="s">
        <v>20</v>
      </c>
      <c r="C6" s="6" t="s">
        <v>92</v>
      </c>
      <c r="D6" s="3">
        <v>4399</v>
      </c>
      <c r="E6" s="3">
        <v>4399</v>
      </c>
      <c r="F6" s="3"/>
      <c r="G6" s="3">
        <v>3900</v>
      </c>
      <c r="H6" s="3"/>
      <c r="I6" s="3"/>
      <c r="J6" s="3"/>
      <c r="K6" s="3">
        <v>1342</v>
      </c>
      <c r="L6" s="3">
        <v>2558</v>
      </c>
      <c r="M6" s="3">
        <f>SUM(H6:L6)</f>
        <v>3900</v>
      </c>
      <c r="N6" s="3">
        <v>0</v>
      </c>
      <c r="O6" s="3">
        <f t="shared" ref="O6:O11" si="2">Q6-N6</f>
        <v>50</v>
      </c>
      <c r="P6" s="3">
        <f>G6+O6</f>
        <v>3950</v>
      </c>
      <c r="Q6" s="3">
        <v>50</v>
      </c>
      <c r="R6" s="6" t="s">
        <v>19</v>
      </c>
      <c r="S6" s="3"/>
    </row>
    <row r="7" spans="1:19" s="4" customFormat="1" ht="30" x14ac:dyDescent="0.25">
      <c r="A7" s="3">
        <v>2</v>
      </c>
      <c r="B7" s="3" t="s">
        <v>21</v>
      </c>
      <c r="C7" s="6" t="s">
        <v>73</v>
      </c>
      <c r="D7" s="3">
        <v>10634</v>
      </c>
      <c r="E7" s="3">
        <v>9500</v>
      </c>
      <c r="F7" s="3"/>
      <c r="G7" s="3">
        <v>6800</v>
      </c>
      <c r="H7" s="3"/>
      <c r="I7" s="3"/>
      <c r="J7" s="3">
        <v>0</v>
      </c>
      <c r="K7" s="3">
        <v>2550</v>
      </c>
      <c r="L7" s="3">
        <v>4250</v>
      </c>
      <c r="M7" s="3">
        <v>6800</v>
      </c>
      <c r="N7" s="3">
        <f>G7-M7</f>
        <v>0</v>
      </c>
      <c r="O7" s="3">
        <f t="shared" si="2"/>
        <v>2700</v>
      </c>
      <c r="P7" s="3">
        <f t="shared" ref="P7:P46" si="3">G7+O7</f>
        <v>9500</v>
      </c>
      <c r="Q7" s="3">
        <v>2700</v>
      </c>
      <c r="R7" s="6" t="s">
        <v>19</v>
      </c>
      <c r="S7" s="3"/>
    </row>
    <row r="8" spans="1:19" s="4" customFormat="1" ht="35.450000000000003" customHeight="1" x14ac:dyDescent="0.25">
      <c r="A8" s="3">
        <v>3</v>
      </c>
      <c r="B8" s="3" t="s">
        <v>22</v>
      </c>
      <c r="C8" s="6" t="s">
        <v>74</v>
      </c>
      <c r="D8" s="3">
        <v>6996</v>
      </c>
      <c r="E8" s="3">
        <v>6300</v>
      </c>
      <c r="F8" s="3"/>
      <c r="G8" s="3">
        <v>4680</v>
      </c>
      <c r="H8" s="3"/>
      <c r="I8" s="3"/>
      <c r="J8" s="3">
        <v>0</v>
      </c>
      <c r="K8" s="3">
        <v>1880</v>
      </c>
      <c r="L8" s="3">
        <v>2800</v>
      </c>
      <c r="M8" s="3">
        <v>4680</v>
      </c>
      <c r="N8" s="3">
        <f>G8-M8</f>
        <v>0</v>
      </c>
      <c r="O8" s="3">
        <f t="shared" si="2"/>
        <v>1616</v>
      </c>
      <c r="P8" s="3">
        <f t="shared" si="3"/>
        <v>6296</v>
      </c>
      <c r="Q8" s="3">
        <v>1616</v>
      </c>
      <c r="R8" s="6" t="s">
        <v>19</v>
      </c>
      <c r="S8" s="3"/>
    </row>
    <row r="9" spans="1:19" s="4" customFormat="1" ht="30" x14ac:dyDescent="0.25">
      <c r="A9" s="3">
        <v>4</v>
      </c>
      <c r="B9" s="3" t="s">
        <v>23</v>
      </c>
      <c r="C9" s="6" t="s">
        <v>75</v>
      </c>
      <c r="D9" s="3">
        <v>4037</v>
      </c>
      <c r="E9" s="3">
        <v>3642</v>
      </c>
      <c r="F9" s="3"/>
      <c r="G9" s="3">
        <v>3600</v>
      </c>
      <c r="H9" s="3"/>
      <c r="I9" s="3"/>
      <c r="J9" s="3">
        <v>0</v>
      </c>
      <c r="K9" s="3">
        <v>800</v>
      </c>
      <c r="L9" s="3">
        <v>2800</v>
      </c>
      <c r="M9" s="3">
        <v>3600</v>
      </c>
      <c r="N9" s="3">
        <f>G9-M9</f>
        <v>0</v>
      </c>
      <c r="O9" s="3">
        <f t="shared" si="2"/>
        <v>33</v>
      </c>
      <c r="P9" s="3">
        <f t="shared" si="3"/>
        <v>3633</v>
      </c>
      <c r="Q9" s="3">
        <f>33</f>
        <v>33</v>
      </c>
      <c r="R9" s="6" t="s">
        <v>19</v>
      </c>
      <c r="S9" s="3"/>
    </row>
    <row r="10" spans="1:19" s="4" customFormat="1" ht="30" x14ac:dyDescent="0.25">
      <c r="A10" s="3">
        <v>5</v>
      </c>
      <c r="B10" s="3" t="s">
        <v>24</v>
      </c>
      <c r="C10" s="6" t="s">
        <v>76</v>
      </c>
      <c r="D10" s="3">
        <v>4293</v>
      </c>
      <c r="E10" s="3">
        <v>3877</v>
      </c>
      <c r="F10" s="3"/>
      <c r="G10" s="3">
        <v>3700</v>
      </c>
      <c r="H10" s="3"/>
      <c r="I10" s="3"/>
      <c r="J10" s="3">
        <v>0</v>
      </c>
      <c r="K10" s="3">
        <v>800</v>
      </c>
      <c r="L10" s="3">
        <v>2900</v>
      </c>
      <c r="M10" s="3">
        <v>3700</v>
      </c>
      <c r="N10" s="3">
        <f>G10-M10</f>
        <v>0</v>
      </c>
      <c r="O10" s="3">
        <f t="shared" si="2"/>
        <v>164</v>
      </c>
      <c r="P10" s="3">
        <f t="shared" si="3"/>
        <v>3864</v>
      </c>
      <c r="Q10" s="3">
        <v>164</v>
      </c>
      <c r="R10" s="6" t="s">
        <v>19</v>
      </c>
      <c r="S10" s="3"/>
    </row>
    <row r="11" spans="1:19" s="4" customFormat="1" ht="34.5" customHeight="1" x14ac:dyDescent="0.25">
      <c r="A11" s="3">
        <v>6</v>
      </c>
      <c r="B11" s="3" t="s">
        <v>25</v>
      </c>
      <c r="C11" s="6" t="s">
        <v>77</v>
      </c>
      <c r="D11" s="3">
        <v>11049</v>
      </c>
      <c r="E11" s="3">
        <v>9900</v>
      </c>
      <c r="F11" s="3"/>
      <c r="G11" s="3">
        <v>8790</v>
      </c>
      <c r="H11" s="3"/>
      <c r="I11" s="3"/>
      <c r="J11" s="3">
        <v>0</v>
      </c>
      <c r="K11" s="3">
        <v>1790</v>
      </c>
      <c r="L11" s="3">
        <v>7000</v>
      </c>
      <c r="M11" s="3">
        <v>8790</v>
      </c>
      <c r="N11" s="3">
        <f>G11-M11</f>
        <v>0</v>
      </c>
      <c r="O11" s="3">
        <f t="shared" si="2"/>
        <v>1110</v>
      </c>
      <c r="P11" s="3">
        <f t="shared" si="3"/>
        <v>9900</v>
      </c>
      <c r="Q11" s="3">
        <v>1110</v>
      </c>
      <c r="R11" s="6" t="s">
        <v>19</v>
      </c>
      <c r="S11" s="3"/>
    </row>
    <row r="12" spans="1:19" s="4" customFormat="1" ht="34.15" customHeight="1" x14ac:dyDescent="0.25">
      <c r="A12" s="3">
        <v>7</v>
      </c>
      <c r="B12" s="3" t="s">
        <v>27</v>
      </c>
      <c r="C12" s="6" t="s">
        <v>78</v>
      </c>
      <c r="D12" s="3">
        <v>3717</v>
      </c>
      <c r="E12" s="3">
        <v>3000</v>
      </c>
      <c r="F12" s="3"/>
      <c r="G12" s="3">
        <v>2500</v>
      </c>
      <c r="H12" s="3">
        <v>0</v>
      </c>
      <c r="I12" s="3">
        <v>0</v>
      </c>
      <c r="J12" s="3">
        <v>700</v>
      </c>
      <c r="K12" s="3">
        <v>1800</v>
      </c>
      <c r="L12" s="3"/>
      <c r="M12" s="3">
        <v>2500</v>
      </c>
      <c r="N12" s="3">
        <f t="shared" ref="N12:N13" si="4">G12-M12</f>
        <v>0</v>
      </c>
      <c r="O12" s="3">
        <f t="shared" ref="O12:O26" si="5">Q12-N12</f>
        <v>500</v>
      </c>
      <c r="P12" s="3">
        <f t="shared" si="3"/>
        <v>3000</v>
      </c>
      <c r="Q12" s="3">
        <v>500</v>
      </c>
      <c r="R12" s="6" t="s">
        <v>26</v>
      </c>
      <c r="S12" s="3"/>
    </row>
    <row r="13" spans="1:19" s="4" customFormat="1" ht="52.9" customHeight="1" x14ac:dyDescent="0.25">
      <c r="A13" s="3">
        <v>8</v>
      </c>
      <c r="B13" s="3" t="s">
        <v>28</v>
      </c>
      <c r="C13" s="6" t="s">
        <v>93</v>
      </c>
      <c r="D13" s="3">
        <v>2354</v>
      </c>
      <c r="E13" s="3">
        <v>2119</v>
      </c>
      <c r="F13" s="3"/>
      <c r="G13" s="3">
        <v>1580</v>
      </c>
      <c r="H13" s="3"/>
      <c r="I13" s="3"/>
      <c r="J13" s="3">
        <v>0</v>
      </c>
      <c r="K13" s="3">
        <v>640</v>
      </c>
      <c r="L13" s="3">
        <v>940</v>
      </c>
      <c r="M13" s="3">
        <v>1580</v>
      </c>
      <c r="N13" s="3">
        <f t="shared" si="4"/>
        <v>0</v>
      </c>
      <c r="O13" s="3">
        <f t="shared" si="5"/>
        <v>539</v>
      </c>
      <c r="P13" s="3">
        <f t="shared" si="3"/>
        <v>2119</v>
      </c>
      <c r="Q13" s="3">
        <f>2119-M13</f>
        <v>539</v>
      </c>
      <c r="R13" s="6" t="s">
        <v>26</v>
      </c>
      <c r="S13" s="3"/>
    </row>
    <row r="14" spans="1:19" s="4" customFormat="1" ht="30" x14ac:dyDescent="0.25">
      <c r="A14" s="3">
        <v>9</v>
      </c>
      <c r="B14" s="3" t="s">
        <v>30</v>
      </c>
      <c r="C14" s="6" t="s">
        <v>94</v>
      </c>
      <c r="D14" s="3">
        <v>5481</v>
      </c>
      <c r="E14" s="3">
        <v>5481</v>
      </c>
      <c r="F14" s="3"/>
      <c r="G14" s="3">
        <v>4745</v>
      </c>
      <c r="H14" s="3">
        <v>0</v>
      </c>
      <c r="I14" s="3">
        <v>0</v>
      </c>
      <c r="J14" s="3">
        <v>80</v>
      </c>
      <c r="K14" s="3">
        <v>1900</v>
      </c>
      <c r="L14" s="3">
        <v>2765</v>
      </c>
      <c r="M14" s="3">
        <v>4745</v>
      </c>
      <c r="N14" s="3">
        <f t="shared" ref="N14:N18" si="6">G14-M14</f>
        <v>0</v>
      </c>
      <c r="O14" s="3">
        <f t="shared" si="5"/>
        <v>700</v>
      </c>
      <c r="P14" s="3">
        <f t="shared" si="3"/>
        <v>5445</v>
      </c>
      <c r="Q14" s="3">
        <v>700</v>
      </c>
      <c r="R14" s="6" t="s">
        <v>29</v>
      </c>
      <c r="S14" s="3"/>
    </row>
    <row r="15" spans="1:19" s="4" customFormat="1" ht="30" x14ac:dyDescent="0.25">
      <c r="A15" s="3">
        <v>10</v>
      </c>
      <c r="B15" s="3" t="s">
        <v>31</v>
      </c>
      <c r="C15" s="6" t="s">
        <v>95</v>
      </c>
      <c r="D15" s="3">
        <v>8379</v>
      </c>
      <c r="E15" s="3">
        <v>8379</v>
      </c>
      <c r="F15" s="3"/>
      <c r="G15" s="3">
        <v>7045</v>
      </c>
      <c r="H15" s="3">
        <v>0</v>
      </c>
      <c r="I15" s="3">
        <v>0</v>
      </c>
      <c r="J15" s="3">
        <v>120</v>
      </c>
      <c r="K15" s="3">
        <v>3000</v>
      </c>
      <c r="L15" s="3">
        <v>3925</v>
      </c>
      <c r="M15" s="3">
        <v>7045</v>
      </c>
      <c r="N15" s="3">
        <f t="shared" si="6"/>
        <v>0</v>
      </c>
      <c r="O15" s="3">
        <f t="shared" si="5"/>
        <v>600</v>
      </c>
      <c r="P15" s="3">
        <f t="shared" si="3"/>
        <v>7645</v>
      </c>
      <c r="Q15" s="3">
        <v>600</v>
      </c>
      <c r="R15" s="6" t="s">
        <v>29</v>
      </c>
      <c r="S15" s="3"/>
    </row>
    <row r="16" spans="1:19" s="4" customFormat="1" ht="55.15" customHeight="1" x14ac:dyDescent="0.25">
      <c r="A16" s="3">
        <v>11</v>
      </c>
      <c r="B16" s="3" t="s">
        <v>32</v>
      </c>
      <c r="C16" s="6" t="s">
        <v>79</v>
      </c>
      <c r="D16" s="3">
        <v>6418</v>
      </c>
      <c r="E16" s="3">
        <v>5850</v>
      </c>
      <c r="F16" s="3"/>
      <c r="G16" s="3">
        <v>4220</v>
      </c>
      <c r="H16" s="3"/>
      <c r="I16" s="3"/>
      <c r="J16" s="3">
        <v>20</v>
      </c>
      <c r="K16" s="3">
        <v>1750</v>
      </c>
      <c r="L16" s="3">
        <v>2470</v>
      </c>
      <c r="M16" s="3">
        <f>SUM(H16:L16)</f>
        <v>4240</v>
      </c>
      <c r="N16" s="3">
        <f t="shared" si="6"/>
        <v>-20</v>
      </c>
      <c r="O16" s="3">
        <f t="shared" si="5"/>
        <v>1220</v>
      </c>
      <c r="P16" s="3">
        <f t="shared" si="3"/>
        <v>5440</v>
      </c>
      <c r="Q16" s="3">
        <v>1200</v>
      </c>
      <c r="R16" s="6" t="s">
        <v>29</v>
      </c>
      <c r="S16" s="3"/>
    </row>
    <row r="17" spans="1:19" s="4" customFormat="1" ht="49.9" customHeight="1" x14ac:dyDescent="0.25">
      <c r="A17" s="3">
        <v>12</v>
      </c>
      <c r="B17" s="3" t="s">
        <v>33</v>
      </c>
      <c r="C17" s="6" t="s">
        <v>96</v>
      </c>
      <c r="D17" s="3">
        <v>7941</v>
      </c>
      <c r="E17" s="3">
        <v>7100</v>
      </c>
      <c r="F17" s="3"/>
      <c r="G17" s="3">
        <v>5330</v>
      </c>
      <c r="H17" s="3"/>
      <c r="I17" s="3"/>
      <c r="J17" s="3">
        <v>0</v>
      </c>
      <c r="K17" s="3">
        <v>2130</v>
      </c>
      <c r="L17" s="3">
        <v>3200</v>
      </c>
      <c r="M17" s="3">
        <v>5330</v>
      </c>
      <c r="N17" s="3">
        <f t="shared" si="6"/>
        <v>0</v>
      </c>
      <c r="O17" s="3">
        <f t="shared" si="5"/>
        <v>1500</v>
      </c>
      <c r="P17" s="3">
        <f t="shared" si="3"/>
        <v>6830</v>
      </c>
      <c r="Q17" s="3">
        <v>1500</v>
      </c>
      <c r="R17" s="6" t="s">
        <v>29</v>
      </c>
      <c r="S17" s="3"/>
    </row>
    <row r="18" spans="1:19" s="4" customFormat="1" ht="34.15" customHeight="1" x14ac:dyDescent="0.25">
      <c r="A18" s="3">
        <v>13</v>
      </c>
      <c r="B18" s="3" t="s">
        <v>34</v>
      </c>
      <c r="C18" s="6" t="s">
        <v>97</v>
      </c>
      <c r="D18" s="3">
        <v>4850</v>
      </c>
      <c r="E18" s="3">
        <v>4464</v>
      </c>
      <c r="F18" s="3"/>
      <c r="G18" s="3">
        <v>3180</v>
      </c>
      <c r="H18" s="3"/>
      <c r="I18" s="3">
        <v>0</v>
      </c>
      <c r="J18" s="3">
        <v>0</v>
      </c>
      <c r="K18" s="3">
        <v>1340</v>
      </c>
      <c r="L18" s="3">
        <v>1840</v>
      </c>
      <c r="M18" s="3">
        <v>3180</v>
      </c>
      <c r="N18" s="3">
        <f t="shared" si="6"/>
        <v>0</v>
      </c>
      <c r="O18" s="3">
        <f t="shared" si="5"/>
        <v>800</v>
      </c>
      <c r="P18" s="3">
        <f t="shared" si="3"/>
        <v>3980</v>
      </c>
      <c r="Q18" s="3">
        <v>800</v>
      </c>
      <c r="R18" s="6" t="s">
        <v>29</v>
      </c>
      <c r="S18" s="3"/>
    </row>
    <row r="19" spans="1:19" s="4" customFormat="1" ht="31.5" customHeight="1" x14ac:dyDescent="0.25">
      <c r="A19" s="3">
        <v>14</v>
      </c>
      <c r="B19" s="3" t="s">
        <v>37</v>
      </c>
      <c r="C19" s="6" t="s">
        <v>98</v>
      </c>
      <c r="D19" s="3">
        <v>12418</v>
      </c>
      <c r="E19" s="3">
        <v>12418</v>
      </c>
      <c r="F19" s="3"/>
      <c r="G19" s="3">
        <v>9735</v>
      </c>
      <c r="H19" s="3">
        <v>0</v>
      </c>
      <c r="I19" s="3">
        <v>0</v>
      </c>
      <c r="J19" s="3">
        <v>0</v>
      </c>
      <c r="K19" s="3">
        <v>5353</v>
      </c>
      <c r="L19" s="3">
        <v>4382</v>
      </c>
      <c r="M19" s="3">
        <v>9735</v>
      </c>
      <c r="N19" s="3">
        <f>G19-M19</f>
        <v>0</v>
      </c>
      <c r="O19" s="3">
        <f t="shared" si="5"/>
        <v>1800</v>
      </c>
      <c r="P19" s="3">
        <f t="shared" si="3"/>
        <v>11535</v>
      </c>
      <c r="Q19" s="3">
        <v>1800</v>
      </c>
      <c r="R19" s="6" t="s">
        <v>36</v>
      </c>
      <c r="S19" s="3"/>
    </row>
    <row r="20" spans="1:19" s="4" customFormat="1" ht="46.5" customHeight="1" x14ac:dyDescent="0.25">
      <c r="A20" s="3">
        <v>15</v>
      </c>
      <c r="B20" s="3" t="s">
        <v>38</v>
      </c>
      <c r="C20" s="6" t="s">
        <v>99</v>
      </c>
      <c r="D20" s="3">
        <v>8061</v>
      </c>
      <c r="E20" s="3">
        <v>8061</v>
      </c>
      <c r="F20" s="3"/>
      <c r="G20" s="3">
        <v>7089</v>
      </c>
      <c r="H20" s="3"/>
      <c r="I20" s="3">
        <v>40</v>
      </c>
      <c r="J20" s="3">
        <v>115</v>
      </c>
      <c r="K20" s="3">
        <v>3800</v>
      </c>
      <c r="L20" s="3">
        <v>3134</v>
      </c>
      <c r="M20" s="3">
        <f>SUM(H20:L20)</f>
        <v>7089</v>
      </c>
      <c r="N20" s="3"/>
      <c r="O20" s="3">
        <f t="shared" si="5"/>
        <v>800</v>
      </c>
      <c r="P20" s="3">
        <f t="shared" si="3"/>
        <v>7889</v>
      </c>
      <c r="Q20" s="3">
        <v>800</v>
      </c>
      <c r="R20" s="6" t="s">
        <v>36</v>
      </c>
      <c r="S20" s="3"/>
    </row>
    <row r="21" spans="1:19" s="4" customFormat="1" ht="52.9" customHeight="1" x14ac:dyDescent="0.25">
      <c r="A21" s="3">
        <v>16</v>
      </c>
      <c r="B21" s="3" t="s">
        <v>40</v>
      </c>
      <c r="C21" s="6" t="s">
        <v>100</v>
      </c>
      <c r="D21" s="3">
        <v>7809</v>
      </c>
      <c r="E21" s="3">
        <v>7809</v>
      </c>
      <c r="F21" s="3"/>
      <c r="G21" s="3">
        <v>6800</v>
      </c>
      <c r="H21" s="3">
        <v>0</v>
      </c>
      <c r="I21" s="3">
        <v>0</v>
      </c>
      <c r="J21" s="3">
        <v>0</v>
      </c>
      <c r="K21" s="3">
        <v>3000</v>
      </c>
      <c r="L21" s="3">
        <v>3000</v>
      </c>
      <c r="M21" s="3">
        <v>6000</v>
      </c>
      <c r="N21" s="3">
        <f>G21-M21</f>
        <v>800</v>
      </c>
      <c r="O21" s="3">
        <f t="shared" si="5"/>
        <v>500</v>
      </c>
      <c r="P21" s="3">
        <f t="shared" si="3"/>
        <v>7300</v>
      </c>
      <c r="Q21" s="3">
        <v>1300</v>
      </c>
      <c r="R21" s="6" t="s">
        <v>39</v>
      </c>
      <c r="S21" s="3"/>
    </row>
    <row r="22" spans="1:19" s="4" customFormat="1" ht="30" x14ac:dyDescent="0.25">
      <c r="A22" s="3">
        <v>17</v>
      </c>
      <c r="B22" s="3" t="s">
        <v>41</v>
      </c>
      <c r="C22" s="6" t="s">
        <v>101</v>
      </c>
      <c r="D22" s="3">
        <v>9445</v>
      </c>
      <c r="E22" s="3">
        <v>9445</v>
      </c>
      <c r="F22" s="3"/>
      <c r="G22" s="3">
        <v>7728</v>
      </c>
      <c r="H22" s="3">
        <v>0</v>
      </c>
      <c r="I22" s="3">
        <v>0</v>
      </c>
      <c r="J22" s="3">
        <v>140</v>
      </c>
      <c r="K22" s="3">
        <v>3360</v>
      </c>
      <c r="L22" s="3">
        <v>2500</v>
      </c>
      <c r="M22" s="3">
        <v>6000</v>
      </c>
      <c r="N22" s="3">
        <f>G22-M22</f>
        <v>1728</v>
      </c>
      <c r="O22" s="3">
        <f t="shared" si="5"/>
        <v>872</v>
      </c>
      <c r="P22" s="3">
        <f t="shared" si="3"/>
        <v>8600</v>
      </c>
      <c r="Q22" s="3">
        <v>2600</v>
      </c>
      <c r="R22" s="6" t="s">
        <v>39</v>
      </c>
      <c r="S22" s="3"/>
    </row>
    <row r="23" spans="1:19" s="4" customFormat="1" ht="40.15" customHeight="1" x14ac:dyDescent="0.25">
      <c r="A23" s="3">
        <v>18</v>
      </c>
      <c r="B23" s="3" t="s">
        <v>42</v>
      </c>
      <c r="C23" s="6" t="s">
        <v>102</v>
      </c>
      <c r="D23" s="3">
        <v>3926</v>
      </c>
      <c r="E23" s="3">
        <v>3926</v>
      </c>
      <c r="F23" s="3"/>
      <c r="G23" s="3">
        <v>3100</v>
      </c>
      <c r="H23" s="3">
        <v>0</v>
      </c>
      <c r="I23" s="3">
        <v>0</v>
      </c>
      <c r="J23" s="3">
        <v>55</v>
      </c>
      <c r="K23" s="3">
        <v>2045</v>
      </c>
      <c r="L23" s="3">
        <v>300</v>
      </c>
      <c r="M23" s="3">
        <v>2400</v>
      </c>
      <c r="N23" s="3">
        <f>G23-M23</f>
        <v>700</v>
      </c>
      <c r="O23" s="3">
        <f t="shared" si="5"/>
        <v>400</v>
      </c>
      <c r="P23" s="3">
        <f t="shared" si="3"/>
        <v>3500</v>
      </c>
      <c r="Q23" s="3">
        <v>1100</v>
      </c>
      <c r="R23" s="6" t="s">
        <v>39</v>
      </c>
      <c r="S23" s="3"/>
    </row>
    <row r="24" spans="1:19" s="4" customFormat="1" ht="40.15" customHeight="1" x14ac:dyDescent="0.25">
      <c r="A24" s="3">
        <v>19</v>
      </c>
      <c r="B24" s="3" t="s">
        <v>43</v>
      </c>
      <c r="C24" s="6" t="s">
        <v>103</v>
      </c>
      <c r="D24" s="3">
        <v>3997</v>
      </c>
      <c r="E24" s="3">
        <v>3997</v>
      </c>
      <c r="F24" s="3"/>
      <c r="G24" s="3">
        <v>3600</v>
      </c>
      <c r="H24" s="3"/>
      <c r="I24" s="3">
        <v>35</v>
      </c>
      <c r="J24" s="3">
        <v>1065</v>
      </c>
      <c r="K24" s="3">
        <v>2500</v>
      </c>
      <c r="L24" s="3"/>
      <c r="M24" s="3">
        <f>SUM(H24:L24)</f>
        <v>3600</v>
      </c>
      <c r="N24" s="3">
        <v>0</v>
      </c>
      <c r="O24" s="3">
        <f t="shared" si="5"/>
        <v>349</v>
      </c>
      <c r="P24" s="3">
        <f t="shared" si="3"/>
        <v>3949</v>
      </c>
      <c r="Q24" s="3">
        <v>349</v>
      </c>
      <c r="R24" s="6" t="s">
        <v>39</v>
      </c>
      <c r="S24" s="3"/>
    </row>
    <row r="25" spans="1:19" s="4" customFormat="1" ht="42.75" customHeight="1" x14ac:dyDescent="0.25">
      <c r="A25" s="3">
        <v>20</v>
      </c>
      <c r="B25" s="3" t="s">
        <v>45</v>
      </c>
      <c r="C25" s="6" t="s">
        <v>104</v>
      </c>
      <c r="D25" s="3">
        <v>14907</v>
      </c>
      <c r="E25" s="3">
        <v>13500</v>
      </c>
      <c r="F25" s="3"/>
      <c r="G25" s="3">
        <v>12816</v>
      </c>
      <c r="H25" s="3"/>
      <c r="I25" s="3"/>
      <c r="J25" s="3">
        <v>0</v>
      </c>
      <c r="K25" s="3">
        <v>5130</v>
      </c>
      <c r="L25" s="3">
        <v>7686</v>
      </c>
      <c r="M25" s="3">
        <v>12816</v>
      </c>
      <c r="N25" s="3">
        <f>G25-M25</f>
        <v>0</v>
      </c>
      <c r="O25" s="3">
        <f t="shared" si="5"/>
        <v>684</v>
      </c>
      <c r="P25" s="3">
        <f t="shared" si="3"/>
        <v>13500</v>
      </c>
      <c r="Q25" s="3">
        <f>13500-12816</f>
        <v>684</v>
      </c>
      <c r="R25" s="6" t="s">
        <v>44</v>
      </c>
      <c r="S25" s="3"/>
    </row>
    <row r="26" spans="1:19" s="4" customFormat="1" ht="64.900000000000006" customHeight="1" x14ac:dyDescent="0.25">
      <c r="A26" s="3">
        <v>21</v>
      </c>
      <c r="B26" s="3" t="s">
        <v>47</v>
      </c>
      <c r="C26" s="6" t="s">
        <v>105</v>
      </c>
      <c r="D26" s="3">
        <v>6496</v>
      </c>
      <c r="E26" s="3">
        <v>6000</v>
      </c>
      <c r="F26" s="3"/>
      <c r="G26" s="3">
        <v>4821</v>
      </c>
      <c r="H26" s="3"/>
      <c r="I26" s="3"/>
      <c r="J26" s="3">
        <v>20</v>
      </c>
      <c r="K26" s="3">
        <v>1800</v>
      </c>
      <c r="L26" s="3">
        <v>3000</v>
      </c>
      <c r="M26" s="3">
        <f>SUM(H26:L26)</f>
        <v>4820</v>
      </c>
      <c r="N26" s="3">
        <f>G26-M26</f>
        <v>1</v>
      </c>
      <c r="O26" s="3">
        <f t="shared" si="5"/>
        <v>1179</v>
      </c>
      <c r="P26" s="3">
        <f t="shared" si="3"/>
        <v>6000</v>
      </c>
      <c r="Q26" s="3">
        <v>1180</v>
      </c>
      <c r="R26" s="6" t="s">
        <v>46</v>
      </c>
      <c r="S26" s="3"/>
    </row>
    <row r="27" spans="1:19" s="4" customFormat="1" ht="47.45" customHeight="1" x14ac:dyDescent="0.25">
      <c r="A27" s="3">
        <v>22</v>
      </c>
      <c r="B27" s="3" t="s">
        <v>49</v>
      </c>
      <c r="C27" s="6" t="s">
        <v>106</v>
      </c>
      <c r="D27" s="3">
        <v>131239</v>
      </c>
      <c r="E27" s="3">
        <v>68534</v>
      </c>
      <c r="F27" s="3">
        <v>90540</v>
      </c>
      <c r="G27" s="3">
        <v>14376</v>
      </c>
      <c r="H27" s="3">
        <v>3200</v>
      </c>
      <c r="I27" s="3">
        <v>6973</v>
      </c>
      <c r="J27" s="3">
        <v>3603</v>
      </c>
      <c r="K27" s="3"/>
      <c r="L27" s="3">
        <v>200</v>
      </c>
      <c r="M27" s="3">
        <f>SUM(H27:L27)</f>
        <v>13976</v>
      </c>
      <c r="N27" s="3">
        <f t="shared" ref="N27:N29" si="7">G27-M27</f>
        <v>400</v>
      </c>
      <c r="O27" s="3"/>
      <c r="P27" s="3">
        <f t="shared" si="3"/>
        <v>14376</v>
      </c>
      <c r="Q27" s="3">
        <v>400</v>
      </c>
      <c r="R27" s="6" t="s">
        <v>48</v>
      </c>
      <c r="S27" s="3"/>
    </row>
    <row r="28" spans="1:19" s="4" customFormat="1" ht="47.45" customHeight="1" x14ac:dyDescent="0.25">
      <c r="A28" s="3">
        <v>23</v>
      </c>
      <c r="B28" s="3" t="s">
        <v>50</v>
      </c>
      <c r="C28" s="6" t="s">
        <v>107</v>
      </c>
      <c r="D28" s="3">
        <v>39354</v>
      </c>
      <c r="E28" s="3">
        <v>24772</v>
      </c>
      <c r="F28" s="3">
        <v>15625</v>
      </c>
      <c r="G28" s="3">
        <v>9147</v>
      </c>
      <c r="H28" s="3">
        <v>786.19999999999982</v>
      </c>
      <c r="I28" s="3">
        <v>3500</v>
      </c>
      <c r="J28" s="3">
        <v>2300</v>
      </c>
      <c r="K28" s="3">
        <v>2561</v>
      </c>
      <c r="L28" s="3"/>
      <c r="M28" s="3">
        <v>9147.2000000000007</v>
      </c>
      <c r="N28" s="3">
        <f t="shared" si="7"/>
        <v>-0.2000000000007276</v>
      </c>
      <c r="O28" s="3">
        <f>Q28-N28</f>
        <v>6000.2000000000007</v>
      </c>
      <c r="P28" s="3">
        <f t="shared" si="3"/>
        <v>15147.2</v>
      </c>
      <c r="Q28" s="3">
        <v>6000</v>
      </c>
      <c r="R28" s="6" t="s">
        <v>48</v>
      </c>
      <c r="S28" s="3"/>
    </row>
    <row r="29" spans="1:19" s="4" customFormat="1" ht="47.45" customHeight="1" x14ac:dyDescent="0.25">
      <c r="A29" s="3">
        <v>24</v>
      </c>
      <c r="B29" s="3" t="s">
        <v>51</v>
      </c>
      <c r="C29" s="6" t="s">
        <v>108</v>
      </c>
      <c r="D29" s="3">
        <v>6832</v>
      </c>
      <c r="E29" s="3">
        <f>D29-3500</f>
        <v>3332</v>
      </c>
      <c r="F29" s="3"/>
      <c r="G29" s="3">
        <v>2787</v>
      </c>
      <c r="H29" s="3"/>
      <c r="I29" s="3"/>
      <c r="J29" s="3">
        <v>567</v>
      </c>
      <c r="K29" s="3">
        <v>1800</v>
      </c>
      <c r="L29" s="3">
        <v>420</v>
      </c>
      <c r="M29" s="3">
        <v>2787</v>
      </c>
      <c r="N29" s="3">
        <f t="shared" si="7"/>
        <v>0</v>
      </c>
      <c r="O29" s="3">
        <f>Q29-N29</f>
        <v>545</v>
      </c>
      <c r="P29" s="3">
        <f t="shared" si="3"/>
        <v>3332</v>
      </c>
      <c r="Q29" s="3">
        <v>545</v>
      </c>
      <c r="R29" s="6" t="s">
        <v>48</v>
      </c>
      <c r="S29" s="3"/>
    </row>
    <row r="30" spans="1:19" s="2" customFormat="1" ht="36" customHeight="1" x14ac:dyDescent="0.25">
      <c r="A30" s="1" t="s">
        <v>52</v>
      </c>
      <c r="B30" s="1" t="s">
        <v>53</v>
      </c>
      <c r="C30" s="1"/>
      <c r="D30" s="1">
        <f t="shared" ref="D30:Q30" si="8">SUM(D31:D46)</f>
        <v>134955</v>
      </c>
      <c r="E30" s="1">
        <f t="shared" si="8"/>
        <v>130551</v>
      </c>
      <c r="F30" s="1">
        <f t="shared" si="8"/>
        <v>0</v>
      </c>
      <c r="G30" s="1">
        <f t="shared" si="8"/>
        <v>66640</v>
      </c>
      <c r="H30" s="1">
        <f t="shared" si="8"/>
        <v>0</v>
      </c>
      <c r="I30" s="1">
        <f t="shared" si="8"/>
        <v>0</v>
      </c>
      <c r="J30" s="1">
        <f t="shared" si="8"/>
        <v>0</v>
      </c>
      <c r="K30" s="1">
        <f t="shared" si="8"/>
        <v>9350</v>
      </c>
      <c r="L30" s="1">
        <f t="shared" si="8"/>
        <v>57290</v>
      </c>
      <c r="M30" s="1">
        <f t="shared" si="8"/>
        <v>66640</v>
      </c>
      <c r="N30" s="1">
        <f t="shared" si="8"/>
        <v>0</v>
      </c>
      <c r="O30" s="1">
        <f t="shared" si="8"/>
        <v>36730</v>
      </c>
      <c r="P30" s="1">
        <f t="shared" si="8"/>
        <v>103370</v>
      </c>
      <c r="Q30" s="1">
        <f t="shared" si="8"/>
        <v>36730</v>
      </c>
      <c r="R30" s="1"/>
      <c r="S30" s="1"/>
    </row>
    <row r="31" spans="1:19" s="4" customFormat="1" ht="61.5" customHeight="1" x14ac:dyDescent="0.25">
      <c r="A31" s="3">
        <f>A29+1</f>
        <v>25</v>
      </c>
      <c r="B31" s="3" t="s">
        <v>54</v>
      </c>
      <c r="C31" s="6" t="s">
        <v>80</v>
      </c>
      <c r="D31" s="3">
        <v>9406</v>
      </c>
      <c r="E31" s="3">
        <v>8550</v>
      </c>
      <c r="F31" s="3"/>
      <c r="G31" s="3">
        <v>6320</v>
      </c>
      <c r="H31" s="3"/>
      <c r="I31" s="3"/>
      <c r="J31" s="3">
        <v>0</v>
      </c>
      <c r="K31" s="3">
        <v>2560</v>
      </c>
      <c r="L31" s="3">
        <v>3760</v>
      </c>
      <c r="M31" s="3">
        <v>6320</v>
      </c>
      <c r="N31" s="3">
        <f t="shared" ref="N31:N36" si="9">G31-M31</f>
        <v>0</v>
      </c>
      <c r="O31" s="3">
        <f t="shared" ref="O31:O36" si="10">Q31-N31</f>
        <v>2230</v>
      </c>
      <c r="P31" s="3">
        <f t="shared" si="3"/>
        <v>8550</v>
      </c>
      <c r="Q31" s="3">
        <v>2230</v>
      </c>
      <c r="R31" s="6" t="s">
        <v>26</v>
      </c>
      <c r="S31" s="3"/>
    </row>
    <row r="32" spans="1:19" s="4" customFormat="1" ht="69" customHeight="1" x14ac:dyDescent="0.25">
      <c r="A32" s="3">
        <f>A31+1</f>
        <v>26</v>
      </c>
      <c r="B32" s="3" t="s">
        <v>55</v>
      </c>
      <c r="C32" s="6" t="s">
        <v>81</v>
      </c>
      <c r="D32" s="3">
        <v>7702</v>
      </c>
      <c r="E32" s="3">
        <v>6932</v>
      </c>
      <c r="F32" s="3"/>
      <c r="G32" s="3">
        <v>3080</v>
      </c>
      <c r="H32" s="3"/>
      <c r="I32" s="3"/>
      <c r="J32" s="3">
        <v>0</v>
      </c>
      <c r="K32" s="3">
        <v>0</v>
      </c>
      <c r="L32" s="3">
        <v>3080</v>
      </c>
      <c r="M32" s="3">
        <v>3080</v>
      </c>
      <c r="N32" s="3">
        <f t="shared" si="9"/>
        <v>0</v>
      </c>
      <c r="O32" s="3">
        <f t="shared" si="10"/>
        <v>2000</v>
      </c>
      <c r="P32" s="3">
        <f t="shared" si="3"/>
        <v>5080</v>
      </c>
      <c r="Q32" s="3">
        <v>2000</v>
      </c>
      <c r="R32" s="6" t="s">
        <v>26</v>
      </c>
      <c r="S32" s="3"/>
    </row>
    <row r="33" spans="1:19" s="4" customFormat="1" ht="82.9" customHeight="1" x14ac:dyDescent="0.25">
      <c r="A33" s="3">
        <f t="shared" ref="A33:A46" si="11">A32+1</f>
        <v>27</v>
      </c>
      <c r="B33" s="3" t="s">
        <v>56</v>
      </c>
      <c r="C33" s="6" t="s">
        <v>82</v>
      </c>
      <c r="D33" s="3">
        <v>5954</v>
      </c>
      <c r="E33" s="3">
        <v>5354</v>
      </c>
      <c r="F33" s="3"/>
      <c r="G33" s="3">
        <v>2380</v>
      </c>
      <c r="H33" s="3"/>
      <c r="I33" s="3"/>
      <c r="J33" s="3">
        <v>0</v>
      </c>
      <c r="K33" s="3">
        <v>0</v>
      </c>
      <c r="L33" s="3">
        <v>2380</v>
      </c>
      <c r="M33" s="3">
        <v>2380</v>
      </c>
      <c r="N33" s="3">
        <f t="shared" si="9"/>
        <v>0</v>
      </c>
      <c r="O33" s="3">
        <f t="shared" si="10"/>
        <v>1500</v>
      </c>
      <c r="P33" s="3">
        <f t="shared" si="3"/>
        <v>3880</v>
      </c>
      <c r="Q33" s="3">
        <v>1500</v>
      </c>
      <c r="R33" s="6" t="s">
        <v>26</v>
      </c>
      <c r="S33" s="3"/>
    </row>
    <row r="34" spans="1:19" s="4" customFormat="1" ht="94.9" customHeight="1" x14ac:dyDescent="0.25">
      <c r="A34" s="3">
        <f t="shared" si="11"/>
        <v>28</v>
      </c>
      <c r="B34" s="3" t="s">
        <v>57</v>
      </c>
      <c r="C34" s="6" t="s">
        <v>83</v>
      </c>
      <c r="D34" s="3">
        <v>4434</v>
      </c>
      <c r="E34" s="3">
        <v>4000</v>
      </c>
      <c r="F34" s="3"/>
      <c r="G34" s="3">
        <v>1780</v>
      </c>
      <c r="H34" s="3"/>
      <c r="I34" s="3"/>
      <c r="J34" s="3">
        <v>0</v>
      </c>
      <c r="K34" s="3">
        <v>0</v>
      </c>
      <c r="L34" s="3">
        <v>1780</v>
      </c>
      <c r="M34" s="3">
        <v>1780</v>
      </c>
      <c r="N34" s="3">
        <f t="shared" si="9"/>
        <v>0</v>
      </c>
      <c r="O34" s="3">
        <f t="shared" si="10"/>
        <v>1400</v>
      </c>
      <c r="P34" s="3">
        <f t="shared" si="3"/>
        <v>3180</v>
      </c>
      <c r="Q34" s="3">
        <v>1400</v>
      </c>
      <c r="R34" s="6" t="s">
        <v>26</v>
      </c>
      <c r="S34" s="3"/>
    </row>
    <row r="35" spans="1:19" s="4" customFormat="1" ht="47.25" customHeight="1" x14ac:dyDescent="0.25">
      <c r="A35" s="3">
        <f t="shared" si="11"/>
        <v>29</v>
      </c>
      <c r="B35" s="3" t="s">
        <v>58</v>
      </c>
      <c r="C35" s="6" t="s">
        <v>84</v>
      </c>
      <c r="D35" s="3">
        <v>6512</v>
      </c>
      <c r="E35" s="3">
        <v>5860</v>
      </c>
      <c r="F35" s="3"/>
      <c r="G35" s="3">
        <v>2600</v>
      </c>
      <c r="H35" s="3"/>
      <c r="I35" s="3"/>
      <c r="J35" s="3">
        <v>0</v>
      </c>
      <c r="K35" s="3">
        <v>0</v>
      </c>
      <c r="L35" s="3">
        <v>2600</v>
      </c>
      <c r="M35" s="3">
        <v>2600</v>
      </c>
      <c r="N35" s="3">
        <f t="shared" si="9"/>
        <v>0</v>
      </c>
      <c r="O35" s="3">
        <f t="shared" si="10"/>
        <v>2000</v>
      </c>
      <c r="P35" s="3">
        <f t="shared" si="3"/>
        <v>4600</v>
      </c>
      <c r="Q35" s="3">
        <v>2000</v>
      </c>
      <c r="R35" s="6" t="s">
        <v>26</v>
      </c>
      <c r="S35" s="3"/>
    </row>
    <row r="36" spans="1:19" s="4" customFormat="1" ht="51" customHeight="1" x14ac:dyDescent="0.25">
      <c r="A36" s="3">
        <f t="shared" si="11"/>
        <v>30</v>
      </c>
      <c r="B36" s="3" t="s">
        <v>59</v>
      </c>
      <c r="C36" s="6" t="s">
        <v>85</v>
      </c>
      <c r="D36" s="3">
        <v>1700</v>
      </c>
      <c r="E36" s="3">
        <v>1530</v>
      </c>
      <c r="F36" s="3"/>
      <c r="G36" s="3">
        <v>700</v>
      </c>
      <c r="H36" s="3"/>
      <c r="I36" s="3"/>
      <c r="J36" s="3">
        <v>0</v>
      </c>
      <c r="K36" s="3">
        <v>0</v>
      </c>
      <c r="L36" s="3">
        <v>700</v>
      </c>
      <c r="M36" s="3">
        <v>700</v>
      </c>
      <c r="N36" s="3">
        <f t="shared" si="9"/>
        <v>0</v>
      </c>
      <c r="O36" s="3">
        <f t="shared" si="10"/>
        <v>500</v>
      </c>
      <c r="P36" s="3">
        <f t="shared" si="3"/>
        <v>1200</v>
      </c>
      <c r="Q36" s="3">
        <v>500</v>
      </c>
      <c r="R36" s="6" t="s">
        <v>26</v>
      </c>
      <c r="S36" s="3"/>
    </row>
    <row r="37" spans="1:19" s="4" customFormat="1" ht="51" customHeight="1" x14ac:dyDescent="0.25">
      <c r="A37" s="3">
        <f t="shared" si="11"/>
        <v>31</v>
      </c>
      <c r="B37" s="3" t="s">
        <v>60</v>
      </c>
      <c r="C37" s="6" t="s">
        <v>86</v>
      </c>
      <c r="D37" s="3">
        <v>5265</v>
      </c>
      <c r="E37" s="3">
        <v>5000</v>
      </c>
      <c r="F37" s="3"/>
      <c r="G37" s="3">
        <v>2140</v>
      </c>
      <c r="H37" s="3"/>
      <c r="I37" s="3"/>
      <c r="J37" s="3">
        <v>0</v>
      </c>
      <c r="K37" s="3">
        <v>0</v>
      </c>
      <c r="L37" s="3">
        <v>2140</v>
      </c>
      <c r="M37" s="3">
        <v>2140</v>
      </c>
      <c r="N37" s="3">
        <f t="shared" ref="N37" si="12">G37-M37</f>
        <v>0</v>
      </c>
      <c r="O37" s="3">
        <f t="shared" ref="O37:O44" si="13">Q37-N37</f>
        <v>1500</v>
      </c>
      <c r="P37" s="3">
        <f t="shared" si="3"/>
        <v>3640</v>
      </c>
      <c r="Q37" s="3">
        <v>1500</v>
      </c>
      <c r="R37" s="6" t="s">
        <v>35</v>
      </c>
      <c r="S37" s="3"/>
    </row>
    <row r="38" spans="1:19" s="4" customFormat="1" ht="30" x14ac:dyDescent="0.25">
      <c r="A38" s="3">
        <f t="shared" si="11"/>
        <v>32</v>
      </c>
      <c r="B38" s="3" t="s">
        <v>61</v>
      </c>
      <c r="C38" s="6" t="s">
        <v>87</v>
      </c>
      <c r="D38" s="3">
        <v>10298</v>
      </c>
      <c r="E38" s="3">
        <v>10298</v>
      </c>
      <c r="F38" s="3"/>
      <c r="G38" s="3">
        <v>4410</v>
      </c>
      <c r="H38" s="3"/>
      <c r="I38" s="3"/>
      <c r="J38" s="3"/>
      <c r="K38" s="3"/>
      <c r="L38" s="3">
        <v>4410</v>
      </c>
      <c r="M38" s="3">
        <v>4410</v>
      </c>
      <c r="N38" s="3">
        <f>G38-M38</f>
        <v>0</v>
      </c>
      <c r="O38" s="3">
        <f t="shared" si="13"/>
        <v>2280</v>
      </c>
      <c r="P38" s="3">
        <f t="shared" si="3"/>
        <v>6690</v>
      </c>
      <c r="Q38" s="3">
        <f>2000+280</f>
        <v>2280</v>
      </c>
      <c r="R38" s="6" t="s">
        <v>36</v>
      </c>
      <c r="S38" s="3"/>
    </row>
    <row r="39" spans="1:19" s="4" customFormat="1" ht="30" x14ac:dyDescent="0.25">
      <c r="A39" s="3">
        <f t="shared" si="11"/>
        <v>33</v>
      </c>
      <c r="B39" s="3" t="s">
        <v>62</v>
      </c>
      <c r="C39" s="6" t="s">
        <v>88</v>
      </c>
      <c r="D39" s="3">
        <v>5539</v>
      </c>
      <c r="E39" s="3">
        <v>5539</v>
      </c>
      <c r="F39" s="3"/>
      <c r="G39" s="3">
        <v>2350</v>
      </c>
      <c r="H39" s="3"/>
      <c r="I39" s="3"/>
      <c r="J39" s="3"/>
      <c r="K39" s="3"/>
      <c r="L39" s="3">
        <v>2350</v>
      </c>
      <c r="M39" s="3">
        <v>2350</v>
      </c>
      <c r="N39" s="3">
        <f>G39-M39</f>
        <v>0</v>
      </c>
      <c r="O39" s="3">
        <f t="shared" si="13"/>
        <v>2800</v>
      </c>
      <c r="P39" s="3">
        <f t="shared" si="3"/>
        <v>5150</v>
      </c>
      <c r="Q39" s="3">
        <v>2800</v>
      </c>
      <c r="R39" s="6" t="s">
        <v>36</v>
      </c>
      <c r="S39" s="3"/>
    </row>
    <row r="40" spans="1:19" s="4" customFormat="1" ht="61.15" customHeight="1" x14ac:dyDescent="0.25">
      <c r="A40" s="3">
        <f t="shared" si="11"/>
        <v>34</v>
      </c>
      <c r="B40" s="3" t="s">
        <v>63</v>
      </c>
      <c r="C40" s="6" t="s">
        <v>90</v>
      </c>
      <c r="D40" s="3">
        <v>5960</v>
      </c>
      <c r="E40" s="3">
        <v>5960</v>
      </c>
      <c r="F40" s="3"/>
      <c r="G40" s="3">
        <v>4000</v>
      </c>
      <c r="H40" s="3"/>
      <c r="I40" s="3"/>
      <c r="J40" s="3">
        <v>0</v>
      </c>
      <c r="K40" s="3">
        <v>1620</v>
      </c>
      <c r="L40" s="3">
        <v>2380</v>
      </c>
      <c r="M40" s="3">
        <v>4000</v>
      </c>
      <c r="N40" s="3">
        <f>G40-M40</f>
        <v>0</v>
      </c>
      <c r="O40" s="3">
        <f t="shared" si="13"/>
        <v>1800</v>
      </c>
      <c r="P40" s="3">
        <f t="shared" si="3"/>
        <v>5800</v>
      </c>
      <c r="Q40" s="3">
        <v>1800</v>
      </c>
      <c r="R40" s="6" t="s">
        <v>36</v>
      </c>
      <c r="S40" s="3"/>
    </row>
    <row r="41" spans="1:19" s="4" customFormat="1" ht="30" x14ac:dyDescent="0.25">
      <c r="A41" s="3">
        <f t="shared" si="11"/>
        <v>35</v>
      </c>
      <c r="B41" s="3" t="s">
        <v>64</v>
      </c>
      <c r="C41" s="6" t="s">
        <v>109</v>
      </c>
      <c r="D41" s="3">
        <v>22962</v>
      </c>
      <c r="E41" s="3">
        <v>22962</v>
      </c>
      <c r="F41" s="3"/>
      <c r="G41" s="3">
        <v>15390</v>
      </c>
      <c r="H41" s="3"/>
      <c r="I41" s="3"/>
      <c r="J41" s="3">
        <v>0</v>
      </c>
      <c r="K41" s="3">
        <v>3390</v>
      </c>
      <c r="L41" s="3">
        <v>12000</v>
      </c>
      <c r="M41" s="3">
        <v>15390</v>
      </c>
      <c r="N41" s="3">
        <f>G41-M41</f>
        <v>0</v>
      </c>
      <c r="O41" s="3">
        <f t="shared" si="13"/>
        <v>7000</v>
      </c>
      <c r="P41" s="3">
        <f t="shared" si="3"/>
        <v>22390</v>
      </c>
      <c r="Q41" s="3">
        <v>7000</v>
      </c>
      <c r="R41" s="6" t="s">
        <v>36</v>
      </c>
      <c r="S41" s="3"/>
    </row>
    <row r="42" spans="1:19" s="4" customFormat="1" ht="82.9" customHeight="1" x14ac:dyDescent="0.25">
      <c r="A42" s="3">
        <f t="shared" si="11"/>
        <v>36</v>
      </c>
      <c r="B42" s="10" t="s">
        <v>65</v>
      </c>
      <c r="C42" s="6" t="s">
        <v>89</v>
      </c>
      <c r="D42" s="3">
        <v>6597</v>
      </c>
      <c r="E42" s="3">
        <v>5940</v>
      </c>
      <c r="F42" s="3"/>
      <c r="G42" s="3">
        <v>4420</v>
      </c>
      <c r="H42" s="3"/>
      <c r="I42" s="3"/>
      <c r="J42" s="3">
        <v>0</v>
      </c>
      <c r="K42" s="3">
        <v>1780</v>
      </c>
      <c r="L42" s="3">
        <v>2640</v>
      </c>
      <c r="M42" s="3">
        <v>4420</v>
      </c>
      <c r="N42" s="3">
        <f t="shared" ref="N42:N43" si="14">G42-M42</f>
        <v>0</v>
      </c>
      <c r="O42" s="3">
        <f t="shared" si="13"/>
        <v>1520</v>
      </c>
      <c r="P42" s="3">
        <f t="shared" si="3"/>
        <v>5940</v>
      </c>
      <c r="Q42" s="3">
        <v>1520</v>
      </c>
      <c r="R42" s="6" t="s">
        <v>39</v>
      </c>
      <c r="S42" s="3"/>
    </row>
    <row r="43" spans="1:19" s="4" customFormat="1" ht="122.45" customHeight="1" x14ac:dyDescent="0.25">
      <c r="A43" s="3">
        <f t="shared" si="11"/>
        <v>37</v>
      </c>
      <c r="B43" s="10" t="s">
        <v>66</v>
      </c>
      <c r="C43" s="6" t="s">
        <v>110</v>
      </c>
      <c r="D43" s="3">
        <v>3708</v>
      </c>
      <c r="E43" s="3">
        <v>3708</v>
      </c>
      <c r="F43" s="3"/>
      <c r="G43" s="3">
        <v>1490</v>
      </c>
      <c r="H43" s="3"/>
      <c r="I43" s="3"/>
      <c r="J43" s="3">
        <v>0</v>
      </c>
      <c r="K43" s="3">
        <v>0</v>
      </c>
      <c r="L43" s="3">
        <v>1490</v>
      </c>
      <c r="M43" s="3">
        <v>1490</v>
      </c>
      <c r="N43" s="3">
        <f t="shared" si="14"/>
        <v>0</v>
      </c>
      <c r="O43" s="3">
        <f t="shared" si="13"/>
        <v>2200</v>
      </c>
      <c r="P43" s="3">
        <f t="shared" si="3"/>
        <v>3690</v>
      </c>
      <c r="Q43" s="3">
        <v>2200</v>
      </c>
      <c r="R43" s="6" t="s">
        <v>39</v>
      </c>
      <c r="S43" s="3"/>
    </row>
    <row r="44" spans="1:19" s="4" customFormat="1" ht="92.45" customHeight="1" x14ac:dyDescent="0.25">
      <c r="A44" s="3">
        <f t="shared" si="11"/>
        <v>38</v>
      </c>
      <c r="B44" s="10" t="s">
        <v>67</v>
      </c>
      <c r="C44" s="6" t="s">
        <v>111</v>
      </c>
      <c r="D44" s="3">
        <v>13803</v>
      </c>
      <c r="E44" s="3">
        <v>13803</v>
      </c>
      <c r="F44" s="3"/>
      <c r="G44" s="3">
        <v>5520</v>
      </c>
      <c r="H44" s="3"/>
      <c r="I44" s="3"/>
      <c r="J44" s="3">
        <v>0</v>
      </c>
      <c r="K44" s="3">
        <v>0</v>
      </c>
      <c r="L44" s="3">
        <v>5520</v>
      </c>
      <c r="M44" s="3">
        <v>5520</v>
      </c>
      <c r="N44" s="3">
        <f>G44-M44</f>
        <v>0</v>
      </c>
      <c r="O44" s="3">
        <f t="shared" si="13"/>
        <v>3000</v>
      </c>
      <c r="P44" s="3">
        <f t="shared" si="3"/>
        <v>8520</v>
      </c>
      <c r="Q44" s="3">
        <v>3000</v>
      </c>
      <c r="R44" s="6" t="s">
        <v>44</v>
      </c>
      <c r="S44" s="3"/>
    </row>
    <row r="45" spans="1:19" s="4" customFormat="1" ht="37.9" customHeight="1" x14ac:dyDescent="0.25">
      <c r="A45" s="3">
        <f t="shared" si="11"/>
        <v>39</v>
      </c>
      <c r="B45" s="10" t="s">
        <v>68</v>
      </c>
      <c r="C45" s="6" t="s">
        <v>112</v>
      </c>
      <c r="D45" s="3">
        <v>10711</v>
      </c>
      <c r="E45" s="3">
        <v>10711</v>
      </c>
      <c r="F45" s="3"/>
      <c r="G45" s="3">
        <v>4290</v>
      </c>
      <c r="H45" s="3"/>
      <c r="I45" s="3"/>
      <c r="J45" s="3">
        <v>0</v>
      </c>
      <c r="K45" s="3">
        <v>0</v>
      </c>
      <c r="L45" s="3">
        <v>4290</v>
      </c>
      <c r="M45" s="3">
        <v>4290</v>
      </c>
      <c r="N45" s="3">
        <f>G45-M45</f>
        <v>0</v>
      </c>
      <c r="O45" s="3">
        <v>2000</v>
      </c>
      <c r="P45" s="3">
        <f t="shared" si="3"/>
        <v>6290</v>
      </c>
      <c r="Q45" s="3">
        <v>2000</v>
      </c>
      <c r="R45" s="6" t="s">
        <v>44</v>
      </c>
      <c r="S45" s="3"/>
    </row>
    <row r="46" spans="1:19" s="4" customFormat="1" ht="112.5" customHeight="1" x14ac:dyDescent="0.25">
      <c r="A46" s="3">
        <f t="shared" si="11"/>
        <v>40</v>
      </c>
      <c r="B46" s="10" t="s">
        <v>69</v>
      </c>
      <c r="C46" s="6" t="s">
        <v>113</v>
      </c>
      <c r="D46" s="3">
        <v>14404</v>
      </c>
      <c r="E46" s="3">
        <v>14404</v>
      </c>
      <c r="F46" s="3"/>
      <c r="G46" s="3">
        <v>5770</v>
      </c>
      <c r="H46" s="3"/>
      <c r="I46" s="3"/>
      <c r="J46" s="3">
        <v>0</v>
      </c>
      <c r="K46" s="3">
        <v>0</v>
      </c>
      <c r="L46" s="3">
        <v>5770</v>
      </c>
      <c r="M46" s="3">
        <v>5770</v>
      </c>
      <c r="N46" s="3">
        <f>G46-M46</f>
        <v>0</v>
      </c>
      <c r="O46" s="3">
        <f>Q46-N46</f>
        <v>3000</v>
      </c>
      <c r="P46" s="3">
        <f t="shared" si="3"/>
        <v>8770</v>
      </c>
      <c r="Q46" s="3">
        <v>3000</v>
      </c>
      <c r="R46" s="6" t="s">
        <v>44</v>
      </c>
      <c r="S46" s="3"/>
    </row>
  </sheetData>
  <mergeCells count="1">
    <mergeCell ref="A1:S1"/>
  </mergeCells>
  <pageMargins left="0.59055118110236227" right="0" top="0.74803149606299213" bottom="0.39370078740157483" header="0.31496062992125984" footer="0.22"/>
  <pageSetup paperSize="9" scale="8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Bieu 3</vt:lpstr>
      <vt:lpstr>'Bieu 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2020-10-01T08:58:10Z</cp:lastPrinted>
  <dcterms:created xsi:type="dcterms:W3CDTF">2020-07-26T15:43:18Z</dcterms:created>
  <dcterms:modified xsi:type="dcterms:W3CDTF">2020-10-01T07:35:06Z</dcterms:modified>
</cp:coreProperties>
</file>